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6" yWindow="105" windowWidth="19087" windowHeight="10001" activeTab="1"/>
  </bookViews>
  <sheets>
    <sheet name="Data" sheetId="1" r:id="rId1"/>
    <sheet name="Empirical vs Literature r' Mag" sheetId="2" r:id="rId2"/>
  </sheets>
  <definedNames>
    <definedName name="_xlnm._FilterDatabase" localSheetId="0" hidden="1">Data!$A$3:$N$20</definedName>
    <definedName name="lambda">Data!$N$10</definedName>
    <definedName name="radius">Data!$K$10</definedName>
  </definedNames>
  <calcPr calcId="145621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4" i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4" i="1"/>
  <c r="N25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4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4" i="1"/>
  <c r="F5" i="1"/>
  <c r="G5" i="1" s="1"/>
  <c r="H5" i="1" s="1"/>
  <c r="F6" i="1"/>
  <c r="G6" i="1" s="1"/>
  <c r="H6" i="1" s="1"/>
  <c r="F7" i="1"/>
  <c r="G7" i="1" s="1"/>
  <c r="H7" i="1" s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4" i="1"/>
  <c r="G4" i="1" s="1"/>
  <c r="H4" i="1" s="1"/>
  <c r="I20" i="1" l="1"/>
  <c r="K20" i="1" s="1"/>
  <c r="I18" i="1"/>
  <c r="K18" i="1" s="1"/>
  <c r="I16" i="1"/>
  <c r="K16" i="1" s="1"/>
  <c r="I14" i="1"/>
  <c r="K14" i="1" s="1"/>
  <c r="I12" i="1"/>
  <c r="K12" i="1" s="1"/>
  <c r="I10" i="1"/>
  <c r="K10" i="1" s="1"/>
  <c r="I8" i="1"/>
  <c r="K8" i="1" s="1"/>
  <c r="I6" i="1"/>
  <c r="K6" i="1" s="1"/>
  <c r="I4" i="1"/>
  <c r="K4" i="1" s="1"/>
  <c r="I19" i="1"/>
  <c r="K19" i="1" s="1"/>
  <c r="I17" i="1"/>
  <c r="K17" i="1" s="1"/>
  <c r="I15" i="1"/>
  <c r="K15" i="1" s="1"/>
  <c r="I13" i="1"/>
  <c r="K13" i="1" s="1"/>
  <c r="I11" i="1"/>
  <c r="K11" i="1" s="1"/>
  <c r="I9" i="1"/>
  <c r="K9" i="1" s="1"/>
  <c r="I7" i="1"/>
  <c r="K7" i="1" s="1"/>
  <c r="I5" i="1"/>
  <c r="K5" i="1" s="1"/>
</calcChain>
</file>

<file path=xl/sharedStrings.xml><?xml version="1.0" encoding="utf-8"?>
<sst xmlns="http://schemas.openxmlformats.org/spreadsheetml/2006/main" count="35" uniqueCount="21">
  <si>
    <t>Object</t>
  </si>
  <si>
    <t>Max Flux (Aper)</t>
  </si>
  <si>
    <t>Max Flux Error (Aper)</t>
  </si>
  <si>
    <t>r' mag (literature)</t>
  </si>
  <si>
    <t xml:space="preserve">Altitude </t>
  </si>
  <si>
    <t>HIP 31635, r'</t>
  </si>
  <si>
    <t>Maia</t>
  </si>
  <si>
    <t>HIP 26235 (M42, brightest)</t>
  </si>
  <si>
    <t>Angle from Zenith, z (deg)</t>
  </si>
  <si>
    <t>z (rad)</t>
  </si>
  <si>
    <t>sec(z)</t>
  </si>
  <si>
    <t>log10(flux*sec(z))</t>
  </si>
  <si>
    <t>log10(flux max*sec(z))</t>
  </si>
  <si>
    <t>empirical r' mag</t>
  </si>
  <si>
    <t>r' mag error</t>
  </si>
  <si>
    <t>Using sqrt(flux)</t>
  </si>
  <si>
    <t>-2.5*log10(flux max*sec(z))</t>
  </si>
  <si>
    <t>r' mag (zero point calibrated)</t>
  </si>
  <si>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mag</t>
    </r>
  </si>
  <si>
    <t>Average Δ mag:</t>
  </si>
  <si>
    <t>Zero Point Constant (y-axis intercept):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</si>
</sst>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Alignment="1"/>
    <xf numFmtId="0" fontId="0" fillId="0" borderId="0" xfId="0" applyFill="1" applyBorder="1"/>
    <xf numFmtId="0" fontId="1" fillId="0" borderId="0" xfId="0" applyFont="1"/>
    <xf numFmtId="0" fontId="0" fillId="0" borderId="0" xfId="0" quotePrefix="1"/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1" xfId="0" applyBorder="1"/>
    <xf numFmtId="164" fontId="0" fillId="0" borderId="0" xfId="0" applyNumberFormat="1"/>
    <xf numFmtId="164" fontId="0" fillId="0" borderId="0" xfId="0" applyNumberFormat="1" applyFill="1" applyBorder="1"/>
    <xf numFmtId="165" fontId="4" fillId="0" borderId="2" xfId="0" applyNumberFormat="1" applyFont="1" applyBorder="1"/>
    <xf numFmtId="166" fontId="4" fillId="0" borderId="2" xfId="0" applyNumberFormat="1" applyFont="1" applyBorder="1"/>
    <xf numFmtId="165" fontId="4" fillId="0" borderId="3" xfId="0" applyNumberFormat="1" applyFont="1" applyBorder="1"/>
    <xf numFmtId="166" fontId="4" fillId="0" borderId="3" xfId="0" applyNumberFormat="1" applyFont="1" applyBorder="1"/>
    <xf numFmtId="164" fontId="0" fillId="0" borderId="0" xfId="0" applyNumberFormat="1" applyFill="1" applyAlignment="1"/>
    <xf numFmtId="164" fontId="0" fillId="0" borderId="1" xfId="0" applyNumberFormat="1" applyBorder="1"/>
    <xf numFmtId="2" fontId="0" fillId="0" borderId="0" xfId="0" applyNumberFormat="1" applyFill="1" applyAlignme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600"/>
              <a:t>Emprical</a:t>
            </a:r>
            <a:r>
              <a:rPr lang="en-GB" sz="1600" baseline="0"/>
              <a:t> vs Literature r' Magnitudes, 24.03.11</a:t>
            </a:r>
            <a:endParaRPr lang="en-GB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157414731690249E-2"/>
          <c:y val="0.14585160101698236"/>
          <c:w val="0.86908825782729571"/>
          <c:h val="0.7466709591497405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7789289307126586"/>
                  <c:y val="4.5353599571601691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Data!$K$4:$K$20</c:f>
                <c:numCache>
                  <c:formatCode>General</c:formatCode>
                  <c:ptCount val="17"/>
                  <c:pt idx="0">
                    <c:v>3.647662318255307E-3</c:v>
                  </c:pt>
                  <c:pt idx="1">
                    <c:v>3.7169177218387972E-3</c:v>
                  </c:pt>
                  <c:pt idx="2">
                    <c:v>3.8820569614905764E-3</c:v>
                  </c:pt>
                  <c:pt idx="3">
                    <c:v>3.8058109119516459E-3</c:v>
                  </c:pt>
                  <c:pt idx="4">
                    <c:v>3.7754487027088501E-3</c:v>
                  </c:pt>
                  <c:pt idx="5">
                    <c:v>7.5166085059574783E-4</c:v>
                  </c:pt>
                  <c:pt idx="6">
                    <c:v>7.4288830637048164E-4</c:v>
                  </c:pt>
                  <c:pt idx="7">
                    <c:v>7.5786964132529278E-4</c:v>
                  </c:pt>
                  <c:pt idx="8">
                    <c:v>7.4322101403012653E-4</c:v>
                  </c:pt>
                  <c:pt idx="9">
                    <c:v>7.517980626623455E-4</c:v>
                  </c:pt>
                  <c:pt idx="10">
                    <c:v>7.5619700086093644E-4</c:v>
                  </c:pt>
                  <c:pt idx="11">
                    <c:v>7.6125140286720239E-4</c:v>
                  </c:pt>
                  <c:pt idx="12">
                    <c:v>7.599566448082129E-4</c:v>
                  </c:pt>
                  <c:pt idx="13">
                    <c:v>7.7665256264047855E-4</c:v>
                  </c:pt>
                  <c:pt idx="14">
                    <c:v>8.1077281573005422E-4</c:v>
                  </c:pt>
                  <c:pt idx="15">
                    <c:v>8.2664302324531036E-4</c:v>
                  </c:pt>
                  <c:pt idx="16">
                    <c:v>7.3825998659504677E-4</c:v>
                  </c:pt>
                </c:numCache>
              </c:numRef>
            </c:plus>
            <c:minus>
              <c:numRef>
                <c:f>Data!$K$4:$K$20</c:f>
                <c:numCache>
                  <c:formatCode>General</c:formatCode>
                  <c:ptCount val="17"/>
                  <c:pt idx="0">
                    <c:v>3.647662318255307E-3</c:v>
                  </c:pt>
                  <c:pt idx="1">
                    <c:v>3.7169177218387972E-3</c:v>
                  </c:pt>
                  <c:pt idx="2">
                    <c:v>3.8820569614905764E-3</c:v>
                  </c:pt>
                  <c:pt idx="3">
                    <c:v>3.8058109119516459E-3</c:v>
                  </c:pt>
                  <c:pt idx="4">
                    <c:v>3.7754487027088501E-3</c:v>
                  </c:pt>
                  <c:pt idx="5">
                    <c:v>7.5166085059574783E-4</c:v>
                  </c:pt>
                  <c:pt idx="6">
                    <c:v>7.4288830637048164E-4</c:v>
                  </c:pt>
                  <c:pt idx="7">
                    <c:v>7.5786964132529278E-4</c:v>
                  </c:pt>
                  <c:pt idx="8">
                    <c:v>7.4322101403012653E-4</c:v>
                  </c:pt>
                  <c:pt idx="9">
                    <c:v>7.517980626623455E-4</c:v>
                  </c:pt>
                  <c:pt idx="10">
                    <c:v>7.5619700086093644E-4</c:v>
                  </c:pt>
                  <c:pt idx="11">
                    <c:v>7.6125140286720239E-4</c:v>
                  </c:pt>
                  <c:pt idx="12">
                    <c:v>7.599566448082129E-4</c:v>
                  </c:pt>
                  <c:pt idx="13">
                    <c:v>7.7665256264047855E-4</c:v>
                  </c:pt>
                  <c:pt idx="14">
                    <c:v>8.1077281573005422E-4</c:v>
                  </c:pt>
                  <c:pt idx="15">
                    <c:v>8.2664302324531036E-4</c:v>
                  </c:pt>
                  <c:pt idx="16">
                    <c:v>7.3825998659504677E-4</c:v>
                  </c:pt>
                </c:numCache>
              </c:numRef>
            </c:minus>
          </c:errBars>
          <c:xVal>
            <c:numRef>
              <c:f>Data!$L$4:$L$20</c:f>
              <c:numCache>
                <c:formatCode>0.00000</c:formatCode>
                <c:ptCount val="17"/>
                <c:pt idx="0">
                  <c:v>9.760430467453979</c:v>
                </c:pt>
                <c:pt idx="1">
                  <c:v>9.760430467453979</c:v>
                </c:pt>
                <c:pt idx="2">
                  <c:v>9.760430467453979</c:v>
                </c:pt>
                <c:pt idx="3">
                  <c:v>9.760430467453979</c:v>
                </c:pt>
                <c:pt idx="4">
                  <c:v>9.760430467453979</c:v>
                </c:pt>
                <c:pt idx="5">
                  <c:v>4.3223250040930941</c:v>
                </c:pt>
                <c:pt idx="6">
                  <c:v>4.3223250040930941</c:v>
                </c:pt>
                <c:pt idx="7">
                  <c:v>4.3223250040930941</c:v>
                </c:pt>
                <c:pt idx="8">
                  <c:v>4.3223250040930941</c:v>
                </c:pt>
                <c:pt idx="9">
                  <c:v>4.3223250040930941</c:v>
                </c:pt>
                <c:pt idx="10">
                  <c:v>4.3223250040930941</c:v>
                </c:pt>
                <c:pt idx="11">
                  <c:v>5.5320633756068522</c:v>
                </c:pt>
                <c:pt idx="12">
                  <c:v>5.5320633756068522</c:v>
                </c:pt>
                <c:pt idx="13">
                  <c:v>5.5320633756068522</c:v>
                </c:pt>
                <c:pt idx="14">
                  <c:v>5.5320633756068522</c:v>
                </c:pt>
                <c:pt idx="15">
                  <c:v>5.5320633756068522</c:v>
                </c:pt>
                <c:pt idx="16">
                  <c:v>5.5320633756068522</c:v>
                </c:pt>
              </c:numCache>
            </c:numRef>
          </c:xVal>
          <c:yVal>
            <c:numRef>
              <c:f>Data!$J$4:$J$20</c:f>
              <c:numCache>
                <c:formatCode>0.00000</c:formatCode>
                <c:ptCount val="17"/>
                <c:pt idx="0">
                  <c:v>-10.990973684768491</c:v>
                </c:pt>
                <c:pt idx="1">
                  <c:v>-10.95800099619834</c:v>
                </c:pt>
                <c:pt idx="2">
                  <c:v>-10.867717674124307</c:v>
                </c:pt>
                <c:pt idx="3">
                  <c:v>-10.914636161540614</c:v>
                </c:pt>
                <c:pt idx="4">
                  <c:v>-10.936406788981598</c:v>
                </c:pt>
                <c:pt idx="5">
                  <c:v>-14.420943274810069</c:v>
                </c:pt>
                <c:pt idx="6">
                  <c:v>-14.45430448545493</c:v>
                </c:pt>
                <c:pt idx="7">
                  <c:v>-14.415061593053057</c:v>
                </c:pt>
                <c:pt idx="8">
                  <c:v>-14.46128897703276</c:v>
                </c:pt>
                <c:pt idx="9">
                  <c:v>-14.440750213699641</c:v>
                </c:pt>
                <c:pt idx="10">
                  <c:v>-14.43167597905501</c:v>
                </c:pt>
                <c:pt idx="11">
                  <c:v>-14.853085268416692</c:v>
                </c:pt>
                <c:pt idx="12">
                  <c:v>-14.809526028547888</c:v>
                </c:pt>
                <c:pt idx="13">
                  <c:v>-14.767906973178039</c:v>
                </c:pt>
                <c:pt idx="14">
                  <c:v>-14.683097816182187</c:v>
                </c:pt>
                <c:pt idx="15">
                  <c:v>-14.649693829269205</c:v>
                </c:pt>
                <c:pt idx="16">
                  <c:v>-14.905671378623593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3360"/>
        <c:axId val="82545280"/>
      </c:scatterChart>
      <c:valAx>
        <c:axId val="82543360"/>
        <c:scaling>
          <c:orientation val="minMax"/>
          <c:max val="10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Literature r' Magnitude</a:t>
                </a:r>
              </a:p>
            </c:rich>
          </c:tx>
          <c:layout>
            <c:manualLayout>
              <c:xMode val="edge"/>
              <c:yMode val="edge"/>
              <c:x val="0.42152648680809646"/>
              <c:y val="0.91726238874944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82545280"/>
        <c:crosses val="autoZero"/>
        <c:crossBetween val="midCat"/>
      </c:valAx>
      <c:valAx>
        <c:axId val="82545280"/>
        <c:scaling>
          <c:orientation val="minMax"/>
          <c:max val="-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Empirical</a:t>
                </a:r>
                <a:r>
                  <a:rPr lang="en-GB" baseline="0"/>
                  <a:t> r' Magnitude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9.880002315187944E-3"/>
              <c:y val="0.3032633496320190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82543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600"/>
              <a:t>Airmass-Corrected Emprical</a:t>
            </a:r>
            <a:r>
              <a:rPr lang="en-GB" sz="1600" baseline="0"/>
              <a:t> vs Literature r' Magnitudes, 24.03.11</a:t>
            </a:r>
            <a:endParaRPr lang="en-GB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365415750987638E-2"/>
          <c:y val="0.10576392007092233"/>
          <c:w val="0.90268635625259785"/>
          <c:h val="0.8186090537822230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7456852630837469"/>
                  <c:y val="5.6933924791402475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Data!$K$4:$K$20</c:f>
                <c:numCache>
                  <c:formatCode>General</c:formatCode>
                  <c:ptCount val="17"/>
                  <c:pt idx="0">
                    <c:v>3.647662318255307E-3</c:v>
                  </c:pt>
                  <c:pt idx="1">
                    <c:v>3.7169177218387972E-3</c:v>
                  </c:pt>
                  <c:pt idx="2">
                    <c:v>3.8820569614905764E-3</c:v>
                  </c:pt>
                  <c:pt idx="3">
                    <c:v>3.8058109119516459E-3</c:v>
                  </c:pt>
                  <c:pt idx="4">
                    <c:v>3.7754487027088501E-3</c:v>
                  </c:pt>
                  <c:pt idx="5">
                    <c:v>7.5166085059574783E-4</c:v>
                  </c:pt>
                  <c:pt idx="6">
                    <c:v>7.4288830637048164E-4</c:v>
                  </c:pt>
                  <c:pt idx="7">
                    <c:v>7.5786964132529278E-4</c:v>
                  </c:pt>
                  <c:pt idx="8">
                    <c:v>7.4322101403012653E-4</c:v>
                  </c:pt>
                  <c:pt idx="9">
                    <c:v>7.517980626623455E-4</c:v>
                  </c:pt>
                  <c:pt idx="10">
                    <c:v>7.5619700086093644E-4</c:v>
                  </c:pt>
                  <c:pt idx="11">
                    <c:v>7.6125140286720239E-4</c:v>
                  </c:pt>
                  <c:pt idx="12">
                    <c:v>7.599566448082129E-4</c:v>
                  </c:pt>
                  <c:pt idx="13">
                    <c:v>7.7665256264047855E-4</c:v>
                  </c:pt>
                  <c:pt idx="14">
                    <c:v>8.1077281573005422E-4</c:v>
                  </c:pt>
                  <c:pt idx="15">
                    <c:v>8.2664302324531036E-4</c:v>
                  </c:pt>
                  <c:pt idx="16">
                    <c:v>7.3825998659504677E-4</c:v>
                  </c:pt>
                </c:numCache>
              </c:numRef>
            </c:plus>
            <c:minus>
              <c:numRef>
                <c:f>Data!$K$4:$K$20</c:f>
                <c:numCache>
                  <c:formatCode>General</c:formatCode>
                  <c:ptCount val="17"/>
                  <c:pt idx="0">
                    <c:v>3.647662318255307E-3</c:v>
                  </c:pt>
                  <c:pt idx="1">
                    <c:v>3.7169177218387972E-3</c:v>
                  </c:pt>
                  <c:pt idx="2">
                    <c:v>3.8820569614905764E-3</c:v>
                  </c:pt>
                  <c:pt idx="3">
                    <c:v>3.8058109119516459E-3</c:v>
                  </c:pt>
                  <c:pt idx="4">
                    <c:v>3.7754487027088501E-3</c:v>
                  </c:pt>
                  <c:pt idx="5">
                    <c:v>7.5166085059574783E-4</c:v>
                  </c:pt>
                  <c:pt idx="6">
                    <c:v>7.4288830637048164E-4</c:v>
                  </c:pt>
                  <c:pt idx="7">
                    <c:v>7.5786964132529278E-4</c:v>
                  </c:pt>
                  <c:pt idx="8">
                    <c:v>7.4322101403012653E-4</c:v>
                  </c:pt>
                  <c:pt idx="9">
                    <c:v>7.517980626623455E-4</c:v>
                  </c:pt>
                  <c:pt idx="10">
                    <c:v>7.5619700086093644E-4</c:v>
                  </c:pt>
                  <c:pt idx="11">
                    <c:v>7.6125140286720239E-4</c:v>
                  </c:pt>
                  <c:pt idx="12">
                    <c:v>7.599566448082129E-4</c:v>
                  </c:pt>
                  <c:pt idx="13">
                    <c:v>7.7665256264047855E-4</c:v>
                  </c:pt>
                  <c:pt idx="14">
                    <c:v>8.1077281573005422E-4</c:v>
                  </c:pt>
                  <c:pt idx="15">
                    <c:v>8.2664302324531036E-4</c:v>
                  </c:pt>
                  <c:pt idx="16">
                    <c:v>7.3825998659504677E-4</c:v>
                  </c:pt>
                </c:numCache>
              </c:numRef>
            </c:minus>
          </c:errBars>
          <c:xVal>
            <c:numRef>
              <c:f>Data!$L$4:$L$20</c:f>
              <c:numCache>
                <c:formatCode>0.00000</c:formatCode>
                <c:ptCount val="17"/>
                <c:pt idx="0">
                  <c:v>9.760430467453979</c:v>
                </c:pt>
                <c:pt idx="1">
                  <c:v>9.760430467453979</c:v>
                </c:pt>
                <c:pt idx="2">
                  <c:v>9.760430467453979</c:v>
                </c:pt>
                <c:pt idx="3">
                  <c:v>9.760430467453979</c:v>
                </c:pt>
                <c:pt idx="4">
                  <c:v>9.760430467453979</c:v>
                </c:pt>
                <c:pt idx="5">
                  <c:v>4.3223250040930941</c:v>
                </c:pt>
                <c:pt idx="6">
                  <c:v>4.3223250040930941</c:v>
                </c:pt>
                <c:pt idx="7">
                  <c:v>4.3223250040930941</c:v>
                </c:pt>
                <c:pt idx="8">
                  <c:v>4.3223250040930941</c:v>
                </c:pt>
                <c:pt idx="9">
                  <c:v>4.3223250040930941</c:v>
                </c:pt>
                <c:pt idx="10">
                  <c:v>4.3223250040930941</c:v>
                </c:pt>
                <c:pt idx="11">
                  <c:v>5.5320633756068522</c:v>
                </c:pt>
                <c:pt idx="12">
                  <c:v>5.5320633756068522</c:v>
                </c:pt>
                <c:pt idx="13">
                  <c:v>5.5320633756068522</c:v>
                </c:pt>
                <c:pt idx="14">
                  <c:v>5.5320633756068522</c:v>
                </c:pt>
                <c:pt idx="15">
                  <c:v>5.5320633756068522</c:v>
                </c:pt>
                <c:pt idx="16">
                  <c:v>5.5320633756068522</c:v>
                </c:pt>
              </c:numCache>
            </c:numRef>
          </c:xVal>
          <c:yVal>
            <c:numRef>
              <c:f>Data!$J$4:$J$20</c:f>
              <c:numCache>
                <c:formatCode>0.00000</c:formatCode>
                <c:ptCount val="17"/>
                <c:pt idx="0">
                  <c:v>-10.990973684768491</c:v>
                </c:pt>
                <c:pt idx="1">
                  <c:v>-10.95800099619834</c:v>
                </c:pt>
                <c:pt idx="2">
                  <c:v>-10.867717674124307</c:v>
                </c:pt>
                <c:pt idx="3">
                  <c:v>-10.914636161540614</c:v>
                </c:pt>
                <c:pt idx="4">
                  <c:v>-10.936406788981598</c:v>
                </c:pt>
                <c:pt idx="5">
                  <c:v>-14.420943274810069</c:v>
                </c:pt>
                <c:pt idx="6">
                  <c:v>-14.45430448545493</c:v>
                </c:pt>
                <c:pt idx="7">
                  <c:v>-14.415061593053057</c:v>
                </c:pt>
                <c:pt idx="8">
                  <c:v>-14.46128897703276</c:v>
                </c:pt>
                <c:pt idx="9">
                  <c:v>-14.440750213699641</c:v>
                </c:pt>
                <c:pt idx="10">
                  <c:v>-14.43167597905501</c:v>
                </c:pt>
                <c:pt idx="11">
                  <c:v>-14.853085268416692</c:v>
                </c:pt>
                <c:pt idx="12">
                  <c:v>-14.809526028547888</c:v>
                </c:pt>
                <c:pt idx="13">
                  <c:v>-14.767906973178039</c:v>
                </c:pt>
                <c:pt idx="14">
                  <c:v>-14.683097816182187</c:v>
                </c:pt>
                <c:pt idx="15">
                  <c:v>-14.649693829269205</c:v>
                </c:pt>
                <c:pt idx="16">
                  <c:v>-14.905671378623593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17536"/>
        <c:axId val="84019456"/>
      </c:scatterChart>
      <c:valAx>
        <c:axId val="84017536"/>
        <c:scaling>
          <c:orientation val="minMax"/>
          <c:max val="10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Literature r' Magnitude</a:t>
                </a:r>
              </a:p>
            </c:rich>
          </c:tx>
          <c:layout>
            <c:manualLayout>
              <c:xMode val="edge"/>
              <c:yMode val="edge"/>
              <c:x val="0.44681709343985765"/>
              <c:y val="0.9467176215359159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84019456"/>
        <c:crosses val="autoZero"/>
        <c:crossBetween val="midCat"/>
      </c:valAx>
      <c:valAx>
        <c:axId val="84019456"/>
        <c:scaling>
          <c:orientation val="minMax"/>
          <c:max val="-10"/>
          <c:min val="-1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Airmass-Corrected Empirical</a:t>
                </a:r>
                <a:r>
                  <a:rPr lang="en-GB" baseline="0"/>
                  <a:t> r' Magnitude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5023678155604224E-2"/>
              <c:y val="0.3222671791759390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84017536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1288472</xdr:colOff>
      <xdr:row>6</xdr:row>
      <xdr:rowOff>14721</xdr:rowOff>
    </xdr:from>
    <xdr:to>
      <xdr:col>21</xdr:col>
      <xdr:colOff>748145</xdr:colOff>
      <xdr:row>24</xdr:row>
      <xdr:rowOff>24246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655" cy="60798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I1" workbookViewId="0">
      <pane ySplit="3" topLeftCell="A4" activePane="bottomLeft" state="frozen"/>
      <selection pane="bottomLeft" activeCell="M25" sqref="M25"/>
    </sheetView>
  </sheetViews>
  <sheetFormatPr defaultColWidth="22.21875" defaultRowHeight="15.05" x14ac:dyDescent="0.3"/>
  <cols>
    <col min="1" max="1" width="22.5546875" bestFit="1" customWidth="1"/>
    <col min="2" max="2" width="13.21875" bestFit="1" customWidth="1"/>
    <col min="3" max="3" width="17.6640625" bestFit="1" customWidth="1"/>
    <col min="4" max="4" width="7.6640625" bestFit="1" customWidth="1"/>
    <col min="5" max="5" width="21.109375" bestFit="1" customWidth="1"/>
    <col min="6" max="6" width="5.88671875" bestFit="1" customWidth="1"/>
    <col min="7" max="7" width="5.33203125" bestFit="1" customWidth="1"/>
    <col min="8" max="8" width="14.5546875" bestFit="1" customWidth="1"/>
    <col min="9" max="9" width="18.33203125" bestFit="1" customWidth="1"/>
    <col min="10" max="10" width="22.33203125" bestFit="1" customWidth="1"/>
    <col min="11" max="11" width="11" bestFit="1" customWidth="1"/>
    <col min="12" max="12" width="15.6640625" bestFit="1" customWidth="1"/>
    <col min="13" max="13" width="31.33203125" bestFit="1" customWidth="1"/>
    <col min="14" max="14" width="7.44140625" style="8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4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s="4" t="s">
        <v>16</v>
      </c>
      <c r="M1" s="7"/>
    </row>
    <row r="2" spans="1:15" x14ac:dyDescent="0.3">
      <c r="C2" s="3" t="s">
        <v>15</v>
      </c>
      <c r="H2" s="3" t="s">
        <v>13</v>
      </c>
      <c r="K2" s="3" t="s">
        <v>14</v>
      </c>
      <c r="L2" s="3" t="s">
        <v>3</v>
      </c>
      <c r="M2" s="5" t="s">
        <v>17</v>
      </c>
      <c r="N2" s="6" t="s">
        <v>18</v>
      </c>
    </row>
    <row r="3" spans="1:15" x14ac:dyDescent="0.3">
      <c r="M3" s="7"/>
    </row>
    <row r="4" spans="1:15" x14ac:dyDescent="0.3">
      <c r="A4" t="s">
        <v>5</v>
      </c>
      <c r="B4" s="16">
        <v>14056.886999999999</v>
      </c>
      <c r="C4" s="16">
        <f>SQRT(B4)</f>
        <v>118.56174340823434</v>
      </c>
      <c r="D4" s="17">
        <v>34.683677471422762</v>
      </c>
      <c r="E4" s="17">
        <v>55.316322528577238</v>
      </c>
      <c r="F4" s="17">
        <f>(E4/360)*2*3.14159</f>
        <v>0.96545114273640542</v>
      </c>
      <c r="G4" s="17">
        <f>1/(COS(F4))</f>
        <v>1.7573273085105727</v>
      </c>
      <c r="H4" s="14">
        <f>LOG10(B4*G4)</f>
        <v>4.3927418115891408</v>
      </c>
      <c r="I4" s="8">
        <f>LOG10((B4+C4)*G4)</f>
        <v>4.3963894739073961</v>
      </c>
      <c r="J4" s="8">
        <f>-2.5*I4</f>
        <v>-10.990973684768491</v>
      </c>
      <c r="K4" s="14">
        <f>I4-H4</f>
        <v>3.647662318255307E-3</v>
      </c>
      <c r="L4" s="8">
        <v>9.760430467453979</v>
      </c>
      <c r="M4" s="15">
        <f>J4+$N$24</f>
        <v>7.0280263152315072</v>
      </c>
      <c r="N4" s="9">
        <f>ABS(L4-M4)</f>
        <v>2.7324041522224718</v>
      </c>
      <c r="O4" s="2"/>
    </row>
    <row r="5" spans="1:15" x14ac:dyDescent="0.3">
      <c r="A5" t="s">
        <v>5</v>
      </c>
      <c r="B5" s="16">
        <v>13535.775999999998</v>
      </c>
      <c r="C5" s="16">
        <f t="shared" ref="C5:C20" si="0">SQRT(B5)</f>
        <v>116.34335391417937</v>
      </c>
      <c r="D5" s="17">
        <v>34.397838790102014</v>
      </c>
      <c r="E5" s="17">
        <v>55.602161209897986</v>
      </c>
      <c r="F5" s="17">
        <f t="shared" ref="F5:F20" si="1">(E5/360)*2*3.14159</f>
        <v>0.97043996464113003</v>
      </c>
      <c r="G5" s="17">
        <f t="shared" ref="G5:G20" si="2">1/(COS(F5))</f>
        <v>1.7701102708495327</v>
      </c>
      <c r="H5" s="14">
        <f t="shared" ref="H5:H20" si="3">LOG10(B5*G5)</f>
        <v>4.3794834807574974</v>
      </c>
      <c r="I5" s="8">
        <f t="shared" ref="I5:I20" si="4">LOG10((B5+C5)*G5)</f>
        <v>4.3832003984793362</v>
      </c>
      <c r="J5" s="8">
        <f t="shared" ref="J5:J20" si="5">-2.5*I5</f>
        <v>-10.95800099619834</v>
      </c>
      <c r="K5" s="14">
        <f t="shared" ref="K5:K20" si="6">I5-H5</f>
        <v>3.7169177218387972E-3</v>
      </c>
      <c r="L5" s="8">
        <v>9.760430467453979</v>
      </c>
      <c r="M5" s="15">
        <f t="shared" ref="M5:M20" si="7">J5+$N$24</f>
        <v>7.0609990038016583</v>
      </c>
      <c r="N5" s="9">
        <f t="shared" ref="N5:N20" si="8">ABS(L5-M5)</f>
        <v>2.6994314636523207</v>
      </c>
      <c r="O5" s="2"/>
    </row>
    <row r="6" spans="1:15" x14ac:dyDescent="0.3">
      <c r="A6" t="s">
        <v>5</v>
      </c>
      <c r="B6" s="16">
        <v>12403.946</v>
      </c>
      <c r="C6" s="16">
        <f t="shared" si="0"/>
        <v>111.37300391028339</v>
      </c>
      <c r="D6" s="17">
        <v>34.249680099059809</v>
      </c>
      <c r="E6" s="17">
        <v>55.750319900940191</v>
      </c>
      <c r="F6" s="17">
        <f t="shared" si="1"/>
        <v>0.97302581943108157</v>
      </c>
      <c r="G6" s="17">
        <f t="shared" si="2"/>
        <v>1.7768270034045859</v>
      </c>
      <c r="H6" s="14">
        <f t="shared" si="3"/>
        <v>4.343205012688232</v>
      </c>
      <c r="I6" s="8">
        <f t="shared" si="4"/>
        <v>4.3470870696497226</v>
      </c>
      <c r="J6" s="8">
        <f t="shared" si="5"/>
        <v>-10.867717674124307</v>
      </c>
      <c r="K6" s="14">
        <f t="shared" si="6"/>
        <v>3.8820569614905764E-3</v>
      </c>
      <c r="L6" s="8">
        <v>9.760430467453979</v>
      </c>
      <c r="M6" s="15">
        <f t="shared" si="7"/>
        <v>7.151282325875691</v>
      </c>
      <c r="N6" s="9">
        <f t="shared" si="8"/>
        <v>2.609148141578288</v>
      </c>
      <c r="O6" s="2"/>
    </row>
    <row r="7" spans="1:15" x14ac:dyDescent="0.3">
      <c r="A7" t="s">
        <v>5</v>
      </c>
      <c r="B7" s="16">
        <v>12908.198</v>
      </c>
      <c r="C7" s="16">
        <f t="shared" si="0"/>
        <v>113.61425086669365</v>
      </c>
      <c r="D7" s="17">
        <v>34.11189459417519</v>
      </c>
      <c r="E7" s="17">
        <v>55.88810540582481</v>
      </c>
      <c r="F7" s="17">
        <f t="shared" si="1"/>
        <v>0.9754306281215841</v>
      </c>
      <c r="G7" s="17">
        <f t="shared" si="2"/>
        <v>1.7831301168092932</v>
      </c>
      <c r="H7" s="14">
        <f t="shared" si="3"/>
        <v>4.362048653704294</v>
      </c>
      <c r="I7" s="8">
        <f t="shared" si="4"/>
        <v>4.3658544646162456</v>
      </c>
      <c r="J7" s="8">
        <f t="shared" si="5"/>
        <v>-10.914636161540614</v>
      </c>
      <c r="K7" s="14">
        <f t="shared" si="6"/>
        <v>3.8058109119516459E-3</v>
      </c>
      <c r="L7" s="8">
        <v>9.760430467453979</v>
      </c>
      <c r="M7" s="15">
        <f t="shared" si="7"/>
        <v>7.1043638384593848</v>
      </c>
      <c r="N7" s="9">
        <f t="shared" si="8"/>
        <v>2.6560666289945942</v>
      </c>
      <c r="O7" s="2"/>
    </row>
    <row r="8" spans="1:15" x14ac:dyDescent="0.3">
      <c r="A8" t="s">
        <v>5</v>
      </c>
      <c r="B8" s="16">
        <v>13117.566999999999</v>
      </c>
      <c r="C8" s="16">
        <f t="shared" si="0"/>
        <v>114.53194750810796</v>
      </c>
      <c r="D8" s="17">
        <v>33.955884960261052</v>
      </c>
      <c r="E8" s="17">
        <v>56.044115039738948</v>
      </c>
      <c r="F8" s="17">
        <f t="shared" si="1"/>
        <v>0.978153507598297</v>
      </c>
      <c r="G8" s="17">
        <f t="shared" si="2"/>
        <v>1.7903336554238654</v>
      </c>
      <c r="H8" s="14">
        <f t="shared" si="3"/>
        <v>4.3707872668899306</v>
      </c>
      <c r="I8" s="8">
        <f t="shared" si="4"/>
        <v>4.3745627155926394</v>
      </c>
      <c r="J8" s="8">
        <f t="shared" si="5"/>
        <v>-10.936406788981598</v>
      </c>
      <c r="K8" s="14">
        <f t="shared" si="6"/>
        <v>3.7754487027088501E-3</v>
      </c>
      <c r="L8" s="8">
        <v>9.760430467453979</v>
      </c>
      <c r="M8" s="15">
        <f t="shared" si="7"/>
        <v>7.0825932110184002</v>
      </c>
      <c r="N8" s="9">
        <f t="shared" si="8"/>
        <v>2.6778372564355788</v>
      </c>
      <c r="O8" s="2"/>
    </row>
    <row r="9" spans="1:15" x14ac:dyDescent="0.3">
      <c r="A9" t="s">
        <v>6</v>
      </c>
      <c r="B9" s="16">
        <v>333252.17391304352</v>
      </c>
      <c r="C9" s="16">
        <f t="shared" si="0"/>
        <v>577.27997879109193</v>
      </c>
      <c r="D9" s="17">
        <v>34.683677471422762</v>
      </c>
      <c r="E9" s="17">
        <v>55.316322528577238</v>
      </c>
      <c r="F9" s="17">
        <f t="shared" si="1"/>
        <v>0.96545114273640542</v>
      </c>
      <c r="G9" s="17">
        <f t="shared" si="2"/>
        <v>1.7573273085105727</v>
      </c>
      <c r="H9" s="14">
        <f t="shared" si="3"/>
        <v>5.7676256490734321</v>
      </c>
      <c r="I9" s="8">
        <f t="shared" si="4"/>
        <v>5.7683773099240279</v>
      </c>
      <c r="J9" s="8">
        <f t="shared" si="5"/>
        <v>-14.420943274810069</v>
      </c>
      <c r="K9" s="14">
        <f t="shared" si="6"/>
        <v>7.5166085059574783E-4</v>
      </c>
      <c r="L9" s="8">
        <v>4.3223250040930941</v>
      </c>
      <c r="M9" s="15">
        <f t="shared" si="7"/>
        <v>3.5980567251899291</v>
      </c>
      <c r="N9" s="9">
        <f t="shared" si="8"/>
        <v>0.72426827890316492</v>
      </c>
      <c r="O9" s="2"/>
    </row>
    <row r="10" spans="1:15" x14ac:dyDescent="0.3">
      <c r="A10" t="s">
        <v>6</v>
      </c>
      <c r="B10" s="16">
        <v>341176.08695652179</v>
      </c>
      <c r="C10" s="16">
        <f t="shared" si="0"/>
        <v>584.1028051263936</v>
      </c>
      <c r="D10" s="17">
        <v>34.397838790102014</v>
      </c>
      <c r="E10" s="17">
        <v>55.602161209897986</v>
      </c>
      <c r="F10" s="17">
        <f t="shared" si="1"/>
        <v>0.97043996464113003</v>
      </c>
      <c r="G10" s="17">
        <f t="shared" si="2"/>
        <v>1.7701102708495327</v>
      </c>
      <c r="H10" s="14">
        <f t="shared" si="3"/>
        <v>5.7809789058756014</v>
      </c>
      <c r="I10" s="8">
        <f t="shared" si="4"/>
        <v>5.7817217941819719</v>
      </c>
      <c r="J10" s="8">
        <f t="shared" si="5"/>
        <v>-14.45430448545493</v>
      </c>
      <c r="K10" s="14">
        <f t="shared" si="6"/>
        <v>7.4288830637048164E-4</v>
      </c>
      <c r="L10" s="8">
        <v>4.3223250040930941</v>
      </c>
      <c r="M10" s="15">
        <f t="shared" si="7"/>
        <v>3.5646955145450683</v>
      </c>
      <c r="N10" s="9">
        <f t="shared" si="8"/>
        <v>0.75762948954802578</v>
      </c>
      <c r="O10" s="2"/>
    </row>
    <row r="11" spans="1:15" x14ac:dyDescent="0.3">
      <c r="A11" t="s">
        <v>6</v>
      </c>
      <c r="B11" s="16">
        <v>327809.56521739135</v>
      </c>
      <c r="C11" s="16">
        <f t="shared" si="0"/>
        <v>572.5465616152029</v>
      </c>
      <c r="D11" s="17">
        <v>34.249680099059809</v>
      </c>
      <c r="E11" s="17">
        <v>55.750319900940191</v>
      </c>
      <c r="F11" s="17">
        <f t="shared" si="1"/>
        <v>0.97302581943108157</v>
      </c>
      <c r="G11" s="17">
        <f t="shared" si="2"/>
        <v>1.7768270034045859</v>
      </c>
      <c r="H11" s="14">
        <f t="shared" si="3"/>
        <v>5.7652667675798979</v>
      </c>
      <c r="I11" s="8">
        <f t="shared" si="4"/>
        <v>5.7660246372212232</v>
      </c>
      <c r="J11" s="8">
        <f t="shared" si="5"/>
        <v>-14.415061593053057</v>
      </c>
      <c r="K11" s="14">
        <f t="shared" si="6"/>
        <v>7.5786964132529278E-4</v>
      </c>
      <c r="L11" s="8">
        <v>4.3223250040930941</v>
      </c>
      <c r="M11" s="15">
        <f t="shared" si="7"/>
        <v>3.6039384069469413</v>
      </c>
      <c r="N11" s="9">
        <f t="shared" si="8"/>
        <v>0.71838659714615272</v>
      </c>
      <c r="O11" s="2"/>
    </row>
    <row r="12" spans="1:15" x14ac:dyDescent="0.3">
      <c r="A12" t="s">
        <v>6</v>
      </c>
      <c r="B12" s="16">
        <v>340870.4347826087</v>
      </c>
      <c r="C12" s="16">
        <f t="shared" si="0"/>
        <v>583.84110405367028</v>
      </c>
      <c r="D12" s="17">
        <v>34.11189459417519</v>
      </c>
      <c r="E12" s="17">
        <v>55.88810540582481</v>
      </c>
      <c r="F12" s="17">
        <f t="shared" si="1"/>
        <v>0.9754306281215841</v>
      </c>
      <c r="G12" s="17">
        <f t="shared" si="2"/>
        <v>1.7831301168092932</v>
      </c>
      <c r="H12" s="14">
        <f t="shared" si="3"/>
        <v>5.7837723697990739</v>
      </c>
      <c r="I12" s="8">
        <f t="shared" si="4"/>
        <v>5.7845155908131041</v>
      </c>
      <c r="J12" s="8">
        <f t="shared" si="5"/>
        <v>-14.46128897703276</v>
      </c>
      <c r="K12" s="14">
        <f t="shared" si="6"/>
        <v>7.4322101403012653E-4</v>
      </c>
      <c r="L12" s="8">
        <v>4.3223250040930941</v>
      </c>
      <c r="M12" s="15">
        <f t="shared" si="7"/>
        <v>3.5577110229672382</v>
      </c>
      <c r="N12" s="9">
        <f t="shared" si="8"/>
        <v>0.76461398112585588</v>
      </c>
      <c r="O12" s="2"/>
    </row>
    <row r="13" spans="1:15" x14ac:dyDescent="0.3">
      <c r="A13" t="s">
        <v>6</v>
      </c>
      <c r="B13" s="16">
        <v>333130.4347826087</v>
      </c>
      <c r="C13" s="16">
        <f t="shared" si="0"/>
        <v>577.1745271428814</v>
      </c>
      <c r="D13" s="17">
        <v>33.955884960261052</v>
      </c>
      <c r="E13" s="17">
        <v>56.044115039738948</v>
      </c>
      <c r="F13" s="17">
        <f t="shared" si="1"/>
        <v>0.978153507598297</v>
      </c>
      <c r="G13" s="17">
        <f t="shared" si="2"/>
        <v>1.7903336554238654</v>
      </c>
      <c r="H13" s="14">
        <f t="shared" si="3"/>
        <v>5.7755482874171937</v>
      </c>
      <c r="I13" s="8">
        <f t="shared" si="4"/>
        <v>5.7763000854798561</v>
      </c>
      <c r="J13" s="8">
        <f t="shared" si="5"/>
        <v>-14.440750213699641</v>
      </c>
      <c r="K13" s="14">
        <f t="shared" si="6"/>
        <v>7.517980626623455E-4</v>
      </c>
      <c r="L13" s="8">
        <v>4.3223250040930941</v>
      </c>
      <c r="M13" s="15">
        <f t="shared" si="7"/>
        <v>3.5782497863003577</v>
      </c>
      <c r="N13" s="9">
        <f t="shared" si="8"/>
        <v>0.74407521779273633</v>
      </c>
      <c r="O13" s="2"/>
    </row>
    <row r="14" spans="1:15" x14ac:dyDescent="0.3">
      <c r="A14" t="s">
        <v>6</v>
      </c>
      <c r="B14" s="16">
        <v>329262.60869565222</v>
      </c>
      <c r="C14" s="16">
        <f t="shared" si="0"/>
        <v>573.81408896580103</v>
      </c>
      <c r="D14" s="17">
        <v>33.828457896881709</v>
      </c>
      <c r="E14" s="17">
        <v>56.171542103118291</v>
      </c>
      <c r="F14" s="17">
        <f t="shared" si="1"/>
        <v>0.98037752753186314</v>
      </c>
      <c r="G14" s="17">
        <f t="shared" si="2"/>
        <v>1.7962706751159911</v>
      </c>
      <c r="H14" s="14">
        <f t="shared" si="3"/>
        <v>5.771914194621143</v>
      </c>
      <c r="I14" s="8">
        <f t="shared" si="4"/>
        <v>5.7726703916220039</v>
      </c>
      <c r="J14" s="8">
        <f t="shared" si="5"/>
        <v>-14.43167597905501</v>
      </c>
      <c r="K14" s="14">
        <f t="shared" si="6"/>
        <v>7.5619700086093644E-4</v>
      </c>
      <c r="L14" s="8">
        <v>4.3223250040930941</v>
      </c>
      <c r="M14" s="15">
        <f t="shared" si="7"/>
        <v>3.5873240209449886</v>
      </c>
      <c r="N14" s="9">
        <f t="shared" si="8"/>
        <v>0.73500098314810547</v>
      </c>
      <c r="O14" s="2"/>
    </row>
    <row r="15" spans="1:15" x14ac:dyDescent="0.3">
      <c r="A15" t="s">
        <v>7</v>
      </c>
      <c r="B15" s="16">
        <v>324901</v>
      </c>
      <c r="C15" s="16">
        <f t="shared" si="0"/>
        <v>570.00087719230748</v>
      </c>
      <c r="D15" s="17">
        <v>21.877870264735225</v>
      </c>
      <c r="E15" s="17">
        <v>68.122129735264778</v>
      </c>
      <c r="F15" s="17">
        <f t="shared" si="1"/>
        <v>1.1889544530833915</v>
      </c>
      <c r="G15" s="17">
        <f t="shared" si="2"/>
        <v>2.6836248697042993</v>
      </c>
      <c r="H15" s="14">
        <f t="shared" si="3"/>
        <v>5.9404728559638098</v>
      </c>
      <c r="I15" s="8">
        <f t="shared" si="4"/>
        <v>5.941234107366677</v>
      </c>
      <c r="J15" s="8">
        <f t="shared" si="5"/>
        <v>-14.853085268416692</v>
      </c>
      <c r="K15" s="14">
        <f t="shared" si="6"/>
        <v>7.6125140286720239E-4</v>
      </c>
      <c r="L15" s="8">
        <v>5.5320633756068522</v>
      </c>
      <c r="M15" s="15">
        <f t="shared" si="7"/>
        <v>3.1659147315833067</v>
      </c>
      <c r="N15" s="9">
        <f t="shared" si="8"/>
        <v>2.3661486440235455</v>
      </c>
      <c r="O15" s="2"/>
    </row>
    <row r="16" spans="1:15" x14ac:dyDescent="0.3">
      <c r="A16" t="s">
        <v>7</v>
      </c>
      <c r="B16" s="16">
        <v>326010</v>
      </c>
      <c r="C16" s="16">
        <f t="shared" si="0"/>
        <v>570.97285399570444</v>
      </c>
      <c r="D16" s="17">
        <v>22.905099164097898</v>
      </c>
      <c r="E16" s="17">
        <v>67.094900835902109</v>
      </c>
      <c r="F16" s="17">
        <f t="shared" si="1"/>
        <v>1.1710259417614539</v>
      </c>
      <c r="G16" s="17">
        <f t="shared" si="2"/>
        <v>2.5693279007560847</v>
      </c>
      <c r="H16" s="14">
        <f t="shared" si="3"/>
        <v>5.923050454774347</v>
      </c>
      <c r="I16" s="8">
        <f t="shared" si="4"/>
        <v>5.9238104114191552</v>
      </c>
      <c r="J16" s="8">
        <f t="shared" si="5"/>
        <v>-14.809526028547888</v>
      </c>
      <c r="K16" s="14">
        <f t="shared" si="6"/>
        <v>7.599566448082129E-4</v>
      </c>
      <c r="L16" s="8">
        <v>5.5320633756068522</v>
      </c>
      <c r="M16" s="15">
        <f t="shared" si="7"/>
        <v>3.2094739714521108</v>
      </c>
      <c r="N16" s="9">
        <f t="shared" si="8"/>
        <v>2.3225894041547415</v>
      </c>
      <c r="O16" s="2"/>
    </row>
    <row r="17" spans="1:15" x14ac:dyDescent="0.3">
      <c r="A17" t="s">
        <v>7</v>
      </c>
      <c r="B17" s="16">
        <v>312132</v>
      </c>
      <c r="C17" s="16">
        <f t="shared" si="0"/>
        <v>558.68774821003547</v>
      </c>
      <c r="D17" s="17">
        <v>22.7812616146301</v>
      </c>
      <c r="E17" s="17">
        <v>67.218738385369903</v>
      </c>
      <c r="F17" s="17">
        <f t="shared" si="1"/>
        <v>1.1731873129116346</v>
      </c>
      <c r="G17" s="17">
        <f t="shared" si="2"/>
        <v>2.5825446662663194</v>
      </c>
      <c r="H17" s="14">
        <f t="shared" si="3"/>
        <v>5.9063861367085755</v>
      </c>
      <c r="I17" s="8">
        <f t="shared" si="4"/>
        <v>5.907162789271216</v>
      </c>
      <c r="J17" s="8">
        <f t="shared" si="5"/>
        <v>-14.767906973178039</v>
      </c>
      <c r="K17" s="14">
        <f t="shared" si="6"/>
        <v>7.7665256264047855E-4</v>
      </c>
      <c r="L17" s="8">
        <v>5.5320633756068522</v>
      </c>
      <c r="M17" s="15">
        <f t="shared" si="7"/>
        <v>3.2510930268219589</v>
      </c>
      <c r="N17" s="9">
        <f t="shared" si="8"/>
        <v>2.2809703487848934</v>
      </c>
      <c r="O17" s="2"/>
    </row>
    <row r="18" spans="1:15" x14ac:dyDescent="0.3">
      <c r="A18" t="s">
        <v>7</v>
      </c>
      <c r="B18" s="16">
        <v>286391</v>
      </c>
      <c r="C18" s="16">
        <f t="shared" si="0"/>
        <v>535.15511769953207</v>
      </c>
      <c r="D18" s="17">
        <v>22.592580843636188</v>
      </c>
      <c r="E18" s="17">
        <v>67.407419156363815</v>
      </c>
      <c r="F18" s="17">
        <f t="shared" si="1"/>
        <v>1.1764804108191167</v>
      </c>
      <c r="G18" s="17">
        <f t="shared" si="2"/>
        <v>2.6029689510811496</v>
      </c>
      <c r="H18" s="14">
        <f t="shared" si="3"/>
        <v>5.8724283536571447</v>
      </c>
      <c r="I18" s="8">
        <f t="shared" si="4"/>
        <v>5.8732391264728747</v>
      </c>
      <c r="J18" s="8">
        <f t="shared" si="5"/>
        <v>-14.683097816182187</v>
      </c>
      <c r="K18" s="14">
        <f t="shared" si="6"/>
        <v>8.1077281573005422E-4</v>
      </c>
      <c r="L18" s="8">
        <v>5.5320633756068522</v>
      </c>
      <c r="M18" s="15">
        <f t="shared" si="7"/>
        <v>3.3359021838178116</v>
      </c>
      <c r="N18" s="9">
        <f t="shared" si="8"/>
        <v>2.1961611917890407</v>
      </c>
    </row>
    <row r="19" spans="1:15" x14ac:dyDescent="0.3">
      <c r="A19" t="s">
        <v>7</v>
      </c>
      <c r="B19" s="16">
        <v>275490</v>
      </c>
      <c r="C19" s="16">
        <f t="shared" si="0"/>
        <v>524.87141282413165</v>
      </c>
      <c r="D19" s="17">
        <v>22.402648961163298</v>
      </c>
      <c r="E19" s="17">
        <v>67.597351038836706</v>
      </c>
      <c r="F19" s="17">
        <f t="shared" si="1"/>
        <v>1.1797953447227723</v>
      </c>
      <c r="G19" s="17">
        <f t="shared" si="2"/>
        <v>2.6238865276281014</v>
      </c>
      <c r="H19" s="14">
        <f t="shared" si="3"/>
        <v>5.859050888684437</v>
      </c>
      <c r="I19" s="8">
        <f t="shared" si="4"/>
        <v>5.8598775317076823</v>
      </c>
      <c r="J19" s="8">
        <f t="shared" si="5"/>
        <v>-14.649693829269205</v>
      </c>
      <c r="K19" s="14">
        <f t="shared" si="6"/>
        <v>8.2664302324531036E-4</v>
      </c>
      <c r="L19" s="8">
        <v>5.5320633756068522</v>
      </c>
      <c r="M19" s="15">
        <f t="shared" si="7"/>
        <v>3.369306170730793</v>
      </c>
      <c r="N19" s="9">
        <f t="shared" si="8"/>
        <v>2.1627572048760593</v>
      </c>
    </row>
    <row r="20" spans="1:15" x14ac:dyDescent="0.3">
      <c r="A20" t="s">
        <v>7</v>
      </c>
      <c r="B20" s="16">
        <v>345471</v>
      </c>
      <c r="C20" s="16">
        <f t="shared" si="0"/>
        <v>587.76781129966616</v>
      </c>
      <c r="D20" s="17">
        <v>22.176938070018295</v>
      </c>
      <c r="E20" s="17">
        <v>67.823061929981705</v>
      </c>
      <c r="F20" s="17">
        <f t="shared" si="1"/>
        <v>1.1837347396033955</v>
      </c>
      <c r="G20" s="17">
        <f t="shared" si="2"/>
        <v>2.6492240828826308</v>
      </c>
      <c r="H20" s="14">
        <f t="shared" si="3"/>
        <v>5.9615302914628421</v>
      </c>
      <c r="I20" s="8">
        <f t="shared" si="4"/>
        <v>5.9622685514494371</v>
      </c>
      <c r="J20" s="8">
        <f t="shared" si="5"/>
        <v>-14.905671378623593</v>
      </c>
      <c r="K20" s="14">
        <f t="shared" si="6"/>
        <v>7.3825998659504677E-4</v>
      </c>
      <c r="L20" s="8">
        <v>5.5320633756068522</v>
      </c>
      <c r="M20" s="15">
        <f t="shared" si="7"/>
        <v>3.1133286213764055</v>
      </c>
      <c r="N20" s="9">
        <f t="shared" si="8"/>
        <v>2.4187347542304467</v>
      </c>
    </row>
    <row r="21" spans="1:15" x14ac:dyDescent="0.3">
      <c r="H21" s="1"/>
      <c r="I21" s="1"/>
      <c r="J21" s="1"/>
      <c r="K21" s="1"/>
      <c r="L21" s="1"/>
    </row>
    <row r="22" spans="1:15" x14ac:dyDescent="0.3">
      <c r="H22" s="1"/>
      <c r="I22" s="1"/>
      <c r="J22" s="1"/>
      <c r="K22" s="1"/>
      <c r="L22" s="1"/>
    </row>
    <row r="23" spans="1:15" x14ac:dyDescent="0.3">
      <c r="H23" s="1"/>
      <c r="I23" s="1"/>
      <c r="J23" s="1"/>
      <c r="K23" s="1"/>
      <c r="L23" s="1"/>
    </row>
    <row r="24" spans="1:15" x14ac:dyDescent="0.3">
      <c r="H24" s="1"/>
      <c r="I24" s="1"/>
      <c r="J24" s="1"/>
      <c r="K24" s="1"/>
      <c r="L24" s="1"/>
      <c r="M24" s="10" t="s">
        <v>20</v>
      </c>
      <c r="N24" s="11">
        <v>18.018999999999998</v>
      </c>
    </row>
    <row r="25" spans="1:15" x14ac:dyDescent="0.3">
      <c r="H25" s="1"/>
      <c r="I25" s="1"/>
      <c r="J25" s="1"/>
      <c r="K25" s="1"/>
      <c r="L25" s="1"/>
      <c r="M25" s="12" t="s">
        <v>19</v>
      </c>
      <c r="N25" s="13">
        <f>AVERAGE(N4:N20)</f>
        <v>1.856836690494472</v>
      </c>
    </row>
    <row r="26" spans="1:15" x14ac:dyDescent="0.3">
      <c r="H26" s="1"/>
      <c r="I26" s="1"/>
      <c r="J26" s="1"/>
      <c r="K26" s="1"/>
      <c r="L26" s="1"/>
    </row>
    <row r="27" spans="1:15" x14ac:dyDescent="0.3">
      <c r="H27" s="1"/>
      <c r="I27" s="1"/>
      <c r="J27" s="1"/>
      <c r="K27" s="1"/>
      <c r="L27" s="1"/>
    </row>
    <row r="28" spans="1:15" x14ac:dyDescent="0.3">
      <c r="H28" s="1"/>
      <c r="I28" s="1"/>
      <c r="J28" s="1"/>
      <c r="K28" s="1"/>
      <c r="L28" s="1"/>
    </row>
    <row r="29" spans="1:15" x14ac:dyDescent="0.3">
      <c r="H29" s="1"/>
      <c r="I29" s="1"/>
      <c r="J29" s="1"/>
      <c r="K29" s="1"/>
      <c r="L29" s="1"/>
    </row>
    <row r="30" spans="1:15" x14ac:dyDescent="0.3">
      <c r="H30" s="1"/>
      <c r="I30" s="1"/>
      <c r="J30" s="1"/>
      <c r="K30" s="1"/>
      <c r="L30" s="1"/>
    </row>
    <row r="31" spans="1:15" x14ac:dyDescent="0.3">
      <c r="H31" s="1"/>
      <c r="I31" s="1"/>
      <c r="J31" s="1"/>
      <c r="K31" s="1"/>
      <c r="L31" s="1"/>
    </row>
    <row r="32" spans="1:15" x14ac:dyDescent="0.3">
      <c r="H32" s="1"/>
      <c r="I32" s="1"/>
      <c r="J32" s="1"/>
      <c r="K32" s="1"/>
      <c r="L32" s="1"/>
    </row>
    <row r="33" spans="8:12" x14ac:dyDescent="0.3">
      <c r="H33" s="1"/>
      <c r="I33" s="1"/>
      <c r="J33" s="1"/>
      <c r="K33" s="1"/>
      <c r="L33" s="1"/>
    </row>
    <row r="34" spans="8:12" x14ac:dyDescent="0.3">
      <c r="H34" s="1"/>
      <c r="I34" s="1"/>
      <c r="J34" s="1"/>
      <c r="K34" s="1"/>
      <c r="L34" s="1"/>
    </row>
    <row r="35" spans="8:12" x14ac:dyDescent="0.3">
      <c r="H35" s="1"/>
      <c r="I35" s="1"/>
      <c r="J35" s="1"/>
      <c r="K35" s="1"/>
      <c r="L35" s="1"/>
    </row>
    <row r="36" spans="8:12" x14ac:dyDescent="0.3">
      <c r="H36" s="1"/>
      <c r="I36" s="1"/>
      <c r="J36" s="1"/>
      <c r="K36" s="1"/>
      <c r="L36" s="1"/>
    </row>
    <row r="37" spans="8:12" x14ac:dyDescent="0.3">
      <c r="H37" s="1"/>
      <c r="I37" s="1"/>
      <c r="J37" s="1"/>
      <c r="K37" s="1"/>
      <c r="L37" s="1"/>
    </row>
    <row r="38" spans="8:12" x14ac:dyDescent="0.3">
      <c r="H38" s="1"/>
      <c r="I38" s="1"/>
      <c r="J38" s="1"/>
      <c r="K38" s="1"/>
      <c r="L38" s="1"/>
    </row>
    <row r="39" spans="8:12" x14ac:dyDescent="0.3">
      <c r="H39" s="1"/>
      <c r="I39" s="1"/>
      <c r="J39" s="1"/>
      <c r="K39" s="1"/>
      <c r="L39" s="1"/>
    </row>
    <row r="40" spans="8:12" x14ac:dyDescent="0.3">
      <c r="H40" s="1"/>
      <c r="I40" s="1"/>
      <c r="J40" s="1"/>
      <c r="K40" s="1"/>
      <c r="L40" s="1"/>
    </row>
    <row r="41" spans="8:12" x14ac:dyDescent="0.3">
      <c r="H41" s="1"/>
      <c r="I41" s="1"/>
      <c r="J41" s="1"/>
      <c r="K41" s="1"/>
      <c r="L41" s="1"/>
    </row>
    <row r="42" spans="8:12" x14ac:dyDescent="0.3">
      <c r="H42" s="1"/>
      <c r="I42" s="1"/>
      <c r="J42" s="1"/>
      <c r="K42" s="1"/>
      <c r="L42" s="1"/>
    </row>
    <row r="43" spans="8:12" x14ac:dyDescent="0.3">
      <c r="H43" s="1"/>
      <c r="I43" s="1"/>
      <c r="J43" s="1"/>
      <c r="K43" s="1"/>
      <c r="L43" s="1"/>
    </row>
  </sheetData>
  <autoFilter ref="A3:N20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Empirical vs Literature r' Mag</vt:lpstr>
      <vt:lpstr>lambda</vt:lpstr>
      <vt:lpstr>radius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dcterms:created xsi:type="dcterms:W3CDTF">2011-06-24T14:28:14Z</dcterms:created>
  <dcterms:modified xsi:type="dcterms:W3CDTF">2013-06-09T09:51:50Z</dcterms:modified>
</cp:coreProperties>
</file>